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gi\Documents\_Documentazione Unità SIGDG\03 Contabile\Budget 2018\"/>
    </mc:Choice>
  </mc:AlternateContent>
  <bookViews>
    <workbookView xWindow="0" yWindow="0" windowWidth="23040" windowHeight="9396"/>
  </bookViews>
  <sheets>
    <sheet name="Servizi forniture oltre 40K EUR" sheetId="3" r:id="rId1"/>
  </sheets>
  <definedNames>
    <definedName name="_xlnm._FilterDatabase" localSheetId="0" hidden="1">'Servizi forniture oltre 40K EUR'!$A$1:$G$142</definedName>
    <definedName name="_xlnm.Print_Area" localSheetId="0">'Servizi forniture oltre 40K EUR'!$C$1:$F$7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3" l="1"/>
  <c r="C97" i="3"/>
  <c r="C138" i="3" l="1"/>
  <c r="C137" i="3"/>
  <c r="C136" i="3"/>
  <c r="C135" i="3"/>
  <c r="C134" i="3"/>
  <c r="C133" i="3"/>
  <c r="C132" i="3"/>
  <c r="C131" i="3"/>
  <c r="C18" i="3" l="1"/>
  <c r="C17" i="3"/>
  <c r="C25" i="3" l="1"/>
  <c r="C110" i="3" l="1"/>
  <c r="C109" i="3"/>
  <c r="C108" i="3"/>
  <c r="C107" i="3"/>
  <c r="C106" i="3"/>
  <c r="C105" i="3"/>
  <c r="C104" i="3"/>
  <c r="C103" i="3"/>
  <c r="C102" i="3"/>
  <c r="C100" i="3"/>
  <c r="C99" i="3"/>
  <c r="C98" i="3"/>
  <c r="C96" i="3"/>
  <c r="C95" i="3"/>
  <c r="C58" i="3"/>
  <c r="C57" i="3"/>
  <c r="C56" i="3"/>
  <c r="C55" i="3"/>
  <c r="C54" i="3"/>
  <c r="C53" i="3"/>
  <c r="C52" i="3"/>
  <c r="C51" i="3"/>
  <c r="C30" i="3" l="1"/>
  <c r="C28" i="3"/>
  <c r="C27" i="3"/>
</calcChain>
</file>

<file path=xl/sharedStrings.xml><?xml version="1.0" encoding="utf-8"?>
<sst xmlns="http://schemas.openxmlformats.org/spreadsheetml/2006/main" count="451" uniqueCount="126">
  <si>
    <t>Tariffa</t>
  </si>
  <si>
    <t>Anno di riferimento</t>
  </si>
  <si>
    <t>Acquisto energia elettrica</t>
  </si>
  <si>
    <t>Traffico dati Telecontrollo</t>
  </si>
  <si>
    <t>Consulenza modello 231</t>
  </si>
  <si>
    <t>2017-2018</t>
  </si>
  <si>
    <t>Canone annuale Manutenzione SIT</t>
  </si>
  <si>
    <t xml:space="preserve">Acquisto buoni pasto </t>
  </si>
  <si>
    <t>2017 - 2018</t>
  </si>
  <si>
    <t>Manutenzione apparati Hitachi</t>
  </si>
  <si>
    <t>Campi estivi Italia e all'estero</t>
  </si>
  <si>
    <t xml:space="preserve">Diserbo lotto Centro SUD e NORD </t>
  </si>
  <si>
    <t>Canone vigilanza impianto Sinni</t>
  </si>
  <si>
    <t>2017/2018</t>
  </si>
  <si>
    <t>Consulenza privacy</t>
  </si>
  <si>
    <t>Energy Management</t>
  </si>
  <si>
    <t>Controllo Sistemi Idrici e Progetti</t>
  </si>
  <si>
    <t>Best Practice e HSE</t>
  </si>
  <si>
    <t>Compliance</t>
  </si>
  <si>
    <t>Risorse Umane</t>
  </si>
  <si>
    <t>Information Technology</t>
  </si>
  <si>
    <t>Amministrazione Finanza e Controllo</t>
  </si>
  <si>
    <t>Approvvigionamento Idrico</t>
  </si>
  <si>
    <t>Struttura Territoriale AV/FG</t>
  </si>
  <si>
    <t>Acquisto vestiario da lavoro e DPI</t>
  </si>
  <si>
    <t>Manutenzione estintori</t>
  </si>
  <si>
    <t>Valutazioni x la sicurezza luoghi di lavoro</t>
  </si>
  <si>
    <t>Sorveglianza sanitaria dei lavoratori</t>
  </si>
  <si>
    <t xml:space="preserve">Contratto disinfezione pozzi </t>
  </si>
  <si>
    <t>Fornitura materiali di consumo</t>
  </si>
  <si>
    <t>Prodotti deodorizzanti</t>
  </si>
  <si>
    <t>Assistenza specialistica centrali termiche</t>
  </si>
  <si>
    <t>Vigilanza impianti idrici e fognari lotto 1</t>
  </si>
  <si>
    <t>Vigilanza impianti idrici e fognari lotto 2</t>
  </si>
  <si>
    <t>Vigilanza impianti idrici lotto 3</t>
  </si>
  <si>
    <t>Approvigionamento idrico siti migranti</t>
  </si>
  <si>
    <t>Canone Manutenzione Telecontrollo</t>
  </si>
  <si>
    <t>Assicurazione Incendio Scoppio</t>
  </si>
  <si>
    <t>Altre Assicurazioni</t>
  </si>
  <si>
    <t>Assicurazione Rct</t>
  </si>
  <si>
    <t>Assicurazione Person. E Varie</t>
  </si>
  <si>
    <t>Unità Organizzativa</t>
  </si>
  <si>
    <t>Struttura Territoriale BR/TA</t>
  </si>
  <si>
    <t>Struttura Territoriale BA/BAT</t>
  </si>
  <si>
    <t>Struttura Territoriale LE</t>
  </si>
  <si>
    <t>Fornitura  biennale Kit in Cuvetta per analisi chimici</t>
  </si>
  <si>
    <t>Contratto di manutenzione biennale Global Service Full Risk per strumentazione di Laboratorio</t>
  </si>
  <si>
    <t>Contratto di smaltimento rifiuti di laboratorio</t>
  </si>
  <si>
    <t xml:space="preserve">Fornitura policlorulo di alluminio </t>
  </si>
  <si>
    <t xml:space="preserve">Fornitura deodorizzanti </t>
  </si>
  <si>
    <t xml:space="preserve">Fornitura materiale elettrico </t>
  </si>
  <si>
    <t xml:space="preserve">Fornitura materiale di consumo, utenbsilivario </t>
  </si>
  <si>
    <t xml:space="preserve">Fornitura ricambi per attrezzature varie </t>
  </si>
  <si>
    <t>Analisi, prove e collaudi</t>
  </si>
  <si>
    <t>Manutenzione attrezzi, apparecchi, apparecchiature di contr</t>
  </si>
  <si>
    <t>Fornitura sacconi per raccolta materiale grigliato</t>
  </si>
  <si>
    <t>manutenzioni impianti di sollevamento</t>
  </si>
  <si>
    <t>Patrimonio</t>
  </si>
  <si>
    <t>Controllo Qualità</t>
  </si>
  <si>
    <t>* importi relativi a contratti per costi e investimenti</t>
  </si>
  <si>
    <t>Manutenzione edile immobili BA/BT (3 anni)*</t>
  </si>
  <si>
    <t>Manutenzione edile immobili LE (3 anni)*</t>
  </si>
  <si>
    <t>Manutenzioni verde LE (3 anni)*</t>
  </si>
  <si>
    <t>Manutenzione UPS CED Modugno *</t>
  </si>
  <si>
    <t>Manutenzione CDZ CED Modugno*</t>
  </si>
  <si>
    <t>Manutenzione impianti elettrici BA/BT (3 anni)*</t>
  </si>
  <si>
    <t>Manutenzione impianti clima BA/BT (3 anni)*</t>
  </si>
  <si>
    <t>Manutenzione impianti clima LE (3 anni)*</t>
  </si>
  <si>
    <t>Descrizione servizi/forniture</t>
  </si>
  <si>
    <t>Copertura finanziaria</t>
  </si>
  <si>
    <t>Importo previsto</t>
  </si>
  <si>
    <t xml:space="preserve">Fornitura annuale di Clorato di Sodio al 40% per tutti gli impianti  - n.  5 LOTTI </t>
  </si>
  <si>
    <t xml:space="preserve">Fornitura materiale di consumo, utensili vario </t>
  </si>
  <si>
    <t>Canone annuale vigilanza Impianto Pertusillo</t>
  </si>
  <si>
    <t>Servizio annuale di smaltimento fanghi Impianto Fortore</t>
  </si>
  <si>
    <t>Spese postali</t>
  </si>
  <si>
    <t>Noleggio autoveicoli di servizio</t>
  </si>
  <si>
    <t>Servizio di vigilanza tramite radioallarme impianti depurativi  FOGGIA</t>
  </si>
  <si>
    <t>Derattizzazione disinfestazione diserbo ISI  AV/FG</t>
  </si>
  <si>
    <t>Derattizzazione disinfestazione diserbo ISF AV/FG</t>
  </si>
  <si>
    <t>Servizio di disinfestazione e derattizzazione Impianti depurazione FG</t>
  </si>
  <si>
    <t>Servizio di disinfestazione e derattizzazione Impianti depurazione LE</t>
  </si>
  <si>
    <t>Servizio di disinfestazione e derattizzazione Impianti depurazione BR TA</t>
  </si>
  <si>
    <t>Servizio di disinfestazione e derattizzazioneImpianti depurazione BR TA</t>
  </si>
  <si>
    <t>Manutenzione ordinaria aree a verde Impianti depurazione BARI BAT</t>
  </si>
  <si>
    <t>Manutenzione ordinaria aree a verde impianti di depurazione  FOGGIA</t>
  </si>
  <si>
    <t>Manutenzione ordinaria aree a verde impianti di depurazione LECCE</t>
  </si>
  <si>
    <t>Manutenzione ordinaria aree a verde impianti di depurazione BRINDISI TARANTO</t>
  </si>
  <si>
    <t>Manutenzione ordinaria aree a verde impianti di depurazione  BRINDISI TARANTO</t>
  </si>
  <si>
    <t>Manutenzione ordinaria aree a verde impianti di depurazione BARI BAT</t>
  </si>
  <si>
    <t>Manutenzione ordinaria aree a verde impianti di depurazione FOGGIA</t>
  </si>
  <si>
    <t>Servizio di disinfestazione e derattizzazione Impianti depurazione BARI- BAT</t>
  </si>
  <si>
    <t>Manutenzione ordinaria e straordinaria sistemi di telecontrollo depurazione BARI - BAT*</t>
  </si>
  <si>
    <t>Manutenzione ordinaria e straordinaria sistemi di telecontrollo depurazione FOGGIA*</t>
  </si>
  <si>
    <t>Manutenzione ordinaria e straordinaria sistemi di telecontrollo depurazione LECCE*</t>
  </si>
  <si>
    <t>Manutenzione ordinaria e straordinaria sistemi di telecontrollo depurazione BRINDISI TARANTO*</t>
  </si>
  <si>
    <t>Trasporto vaglio e sabbie LECCE</t>
  </si>
  <si>
    <t>Trasporto vaglio e sabbie e trasporto + utilizzazione fanghi agricoltura FOGGIA</t>
  </si>
  <si>
    <t>Nolo Autospurghi Lecce</t>
  </si>
  <si>
    <t>Nolo Autospurghi Foggia</t>
  </si>
  <si>
    <t>Nolo Autospurghi  Lecce</t>
  </si>
  <si>
    <t>Servizio manutenzione strumenti misura monitoraggio in continuo impianti principali  FOGGIA</t>
  </si>
  <si>
    <t>Servizio manutenzione strumenti misura monitoraggio in continuo impianti principali  BARI BAT</t>
  </si>
  <si>
    <t>Servizio manutenzione strumenti misura monitoraggio in continuo impianti principali  BRINDISI TARANTO</t>
  </si>
  <si>
    <t xml:space="preserve">Servizio di monitoraggio post operam su ID interessati da lavori potenziamento + ODORI  BARI-BAT      </t>
  </si>
  <si>
    <t>Servizio di monitoraggio post operam su ID interessati da lavori potenziamento + ODORI  FOGGIA</t>
  </si>
  <si>
    <t>Servizio di monitoraggio post operam su ID interessati da lavori potenziamento + ODORI  LECCE</t>
  </si>
  <si>
    <t>Servizio di monitoraggio post operam su ID interessati da lavori potenziamento + ODORI  BRINDISI TARANTO</t>
  </si>
  <si>
    <t>Servizio di vigilanza tramite radioallarme impianti depurativi  BARI  BAT</t>
  </si>
  <si>
    <t>Servizio di vigilanza tramite radioallarme impianti depurativi  LECCE</t>
  </si>
  <si>
    <t>Servizio di vigilanza tramite radioallarme + piantonamento notturno impianti depurativi  BRINDISI TARANTO</t>
  </si>
  <si>
    <t>Servizio manutenzione strumenti misura monitoraggio in continuo impianti principali  LECCE</t>
  </si>
  <si>
    <t>Manutenzione attrezzi, apparecchi, apparecchiature di controllo</t>
  </si>
  <si>
    <t>Servizio di stoccaggio, gestione e smaltimento vaglio e sabbie impianti depurativi BARI BAT</t>
  </si>
  <si>
    <t>Servizio di stoccaggio, gestione e smaltimento vaglio e sabbie impianti depurativi FOGGIA</t>
  </si>
  <si>
    <t>Servizio di stoccaggio, gestione e smaltimento vaglio e sabbieimpianti depurativi LECCE</t>
  </si>
  <si>
    <t>Servizio di stoccaggio, gestione e smaltimento vaglio e sabbie impianti depurativi BRINDISI TARANTO</t>
  </si>
  <si>
    <t>Servizio di stoccaggio, gestione e smaltimento vaglio e sabbie impianti depurativi LECCE</t>
  </si>
  <si>
    <t>Servizio di stoccaggio, gestione e smaltimento vaglio e sabbieimpianti depurativi BRINDISI TARANTO</t>
  </si>
  <si>
    <t>Servizio di campionamento ed analisi rifiuti prodotti impianti depurativi BARI BAT</t>
  </si>
  <si>
    <t>Servizio di campionamento ed analisi rifiuti prodotti dagli impianti depurativi FOGGIA</t>
  </si>
  <si>
    <t>Servizio di campionamento ed analisi rifiuti prodotti dagli impianti depurativi LECCE</t>
  </si>
  <si>
    <t>Servizio di campionamento ed analisi rifiuti prodotti dagli impianti depurativi BRINDISI TARANTO</t>
  </si>
  <si>
    <t>Servizio di campionamento ed analisi rifiuti prodotti dagli impianti depurativi BARI BAT</t>
  </si>
  <si>
    <t>2019</t>
  </si>
  <si>
    <t>Assessment Depurazione 1^ fase (73 depuratori)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</si>
</sst>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/>
    <xf numFmtId="164" fontId="2" fillId="2" borderId="0" xfId="1" applyNumberFormat="1" applyFont="1" applyFill="1" applyAlignme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3" fillId="0" borderId="0" xfId="0" applyFont="1" applyAlignment="1"/>
    <xf numFmtId="0" fontId="3" fillId="0" borderId="0" xfId="0" applyFont="1" applyFill="1"/>
    <xf numFmtId="0" fontId="3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1" applyNumberFormat="1" applyFont="1" applyFill="1" applyBorder="1"/>
    <xf numFmtId="164" fontId="0" fillId="3" borderId="1" xfId="1" applyNumberFormat="1" applyFont="1" applyFill="1" applyBorder="1"/>
    <xf numFmtId="164" fontId="2" fillId="2" borderId="0" xfId="1" quotePrefix="1" applyNumberFormat="1" applyFont="1" applyFill="1" applyAlignment="1">
      <alignment horizontal="center"/>
    </xf>
    <xf numFmtId="0" fontId="3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abSelected="1" zoomScale="85" zoomScaleNormal="85" workbookViewId="0">
      <selection activeCell="A19" sqref="A19"/>
    </sheetView>
  </sheetViews>
  <sheetFormatPr defaultColWidth="9.21875" defaultRowHeight="15.6" x14ac:dyDescent="0.3"/>
  <cols>
    <col min="1" max="1" width="44" style="4" customWidth="1"/>
    <col min="2" max="2" width="21.44140625" style="5" bestFit="1" customWidth="1"/>
    <col min="3" max="3" width="20.44140625" style="6" bestFit="1" customWidth="1"/>
    <col min="4" max="4" width="20.44140625" style="6" customWidth="1"/>
    <col min="5" max="5" width="24.21875" style="5" hidden="1" customWidth="1"/>
    <col min="6" max="6" width="112.44140625" style="7" customWidth="1"/>
    <col min="7" max="7" width="10.21875" style="8" bestFit="1" customWidth="1"/>
    <col min="8" max="8" width="10.5546875" style="8" bestFit="1" customWidth="1"/>
    <col min="9" max="16384" width="9.21875" style="8"/>
  </cols>
  <sheetData>
    <row r="1" spans="1:6" x14ac:dyDescent="0.3">
      <c r="A1" s="1" t="s">
        <v>41</v>
      </c>
      <c r="B1" s="3" t="s">
        <v>1</v>
      </c>
      <c r="C1" s="2" t="s">
        <v>70</v>
      </c>
      <c r="D1" s="14" t="s">
        <v>124</v>
      </c>
      <c r="E1" s="3" t="s">
        <v>69</v>
      </c>
      <c r="F1" s="1" t="s">
        <v>68</v>
      </c>
    </row>
    <row r="2" spans="1:6" x14ac:dyDescent="0.3">
      <c r="A2" s="9" t="s">
        <v>15</v>
      </c>
      <c r="B2" s="11">
        <v>2018</v>
      </c>
      <c r="C2" s="12">
        <v>80000000</v>
      </c>
      <c r="D2" s="12"/>
      <c r="E2" s="11" t="s">
        <v>0</v>
      </c>
      <c r="F2" s="10" t="s">
        <v>2</v>
      </c>
    </row>
    <row r="3" spans="1:6" x14ac:dyDescent="0.3">
      <c r="A3" s="9" t="s">
        <v>16</v>
      </c>
      <c r="B3" s="11" t="s">
        <v>5</v>
      </c>
      <c r="C3" s="12">
        <v>320000</v>
      </c>
      <c r="D3" s="12"/>
      <c r="E3" s="11" t="s">
        <v>0</v>
      </c>
      <c r="F3" s="10" t="s">
        <v>36</v>
      </c>
    </row>
    <row r="4" spans="1:6" x14ac:dyDescent="0.3">
      <c r="A4" s="9" t="s">
        <v>16</v>
      </c>
      <c r="B4" s="11">
        <v>2017</v>
      </c>
      <c r="C4" s="12">
        <v>90000</v>
      </c>
      <c r="D4" s="12"/>
      <c r="E4" s="11" t="s">
        <v>0</v>
      </c>
      <c r="F4" s="10" t="s">
        <v>6</v>
      </c>
    </row>
    <row r="5" spans="1:6" x14ac:dyDescent="0.3">
      <c r="A5" s="9" t="s">
        <v>16</v>
      </c>
      <c r="B5" s="11">
        <v>2017</v>
      </c>
      <c r="C5" s="12">
        <v>70000</v>
      </c>
      <c r="D5" s="12"/>
      <c r="E5" s="11" t="s">
        <v>0</v>
      </c>
      <c r="F5" s="10" t="s">
        <v>3</v>
      </c>
    </row>
    <row r="6" spans="1:6" x14ac:dyDescent="0.3">
      <c r="A6" s="9" t="s">
        <v>16</v>
      </c>
      <c r="B6" s="11">
        <v>2018</v>
      </c>
      <c r="C6" s="12">
        <v>100000</v>
      </c>
      <c r="D6" s="12"/>
      <c r="E6" s="11" t="s">
        <v>0</v>
      </c>
      <c r="F6" s="10" t="s">
        <v>6</v>
      </c>
    </row>
    <row r="7" spans="1:6" x14ac:dyDescent="0.3">
      <c r="A7" s="9" t="s">
        <v>16</v>
      </c>
      <c r="B7" s="11">
        <v>2018</v>
      </c>
      <c r="C7" s="12">
        <v>80000</v>
      </c>
      <c r="D7" s="12"/>
      <c r="E7" s="11" t="s">
        <v>0</v>
      </c>
      <c r="F7" s="10" t="s">
        <v>3</v>
      </c>
    </row>
    <row r="8" spans="1:6" x14ac:dyDescent="0.3">
      <c r="A8" s="9" t="s">
        <v>17</v>
      </c>
      <c r="B8" s="11">
        <v>2017</v>
      </c>
      <c r="C8" s="12">
        <v>210000</v>
      </c>
      <c r="D8" s="12"/>
      <c r="E8" s="11" t="s">
        <v>0</v>
      </c>
      <c r="F8" s="10" t="s">
        <v>24</v>
      </c>
    </row>
    <row r="9" spans="1:6" x14ac:dyDescent="0.3">
      <c r="A9" s="9" t="s">
        <v>17</v>
      </c>
      <c r="B9" s="11">
        <v>2018</v>
      </c>
      <c r="C9" s="13">
        <v>200000</v>
      </c>
      <c r="D9" s="13">
        <v>250000</v>
      </c>
      <c r="E9" s="11" t="s">
        <v>0</v>
      </c>
      <c r="F9" s="10" t="s">
        <v>24</v>
      </c>
    </row>
    <row r="10" spans="1:6" x14ac:dyDescent="0.3">
      <c r="A10" s="9" t="s">
        <v>17</v>
      </c>
      <c r="B10" s="11">
        <v>2017</v>
      </c>
      <c r="C10" s="12">
        <v>50000</v>
      </c>
      <c r="D10" s="12"/>
      <c r="E10" s="11" t="s">
        <v>0</v>
      </c>
      <c r="F10" s="10" t="s">
        <v>25</v>
      </c>
    </row>
    <row r="11" spans="1:6" x14ac:dyDescent="0.3">
      <c r="A11" s="9" t="s">
        <v>17</v>
      </c>
      <c r="B11" s="11">
        <v>2018</v>
      </c>
      <c r="C11" s="13">
        <v>51000</v>
      </c>
      <c r="D11" s="13">
        <v>51000</v>
      </c>
      <c r="E11" s="11" t="s">
        <v>0</v>
      </c>
      <c r="F11" s="10" t="s">
        <v>25</v>
      </c>
    </row>
    <row r="12" spans="1:6" x14ac:dyDescent="0.3">
      <c r="A12" s="9" t="s">
        <v>17</v>
      </c>
      <c r="B12" s="11">
        <v>2017</v>
      </c>
      <c r="C12" s="12">
        <v>120000</v>
      </c>
      <c r="D12" s="12"/>
      <c r="E12" s="11" t="s">
        <v>0</v>
      </c>
      <c r="F12" s="10" t="s">
        <v>26</v>
      </c>
    </row>
    <row r="13" spans="1:6" x14ac:dyDescent="0.3">
      <c r="A13" s="9" t="s">
        <v>17</v>
      </c>
      <c r="B13" s="11">
        <v>2018</v>
      </c>
      <c r="C13" s="13">
        <v>90000</v>
      </c>
      <c r="D13" s="13">
        <v>80000</v>
      </c>
      <c r="E13" s="11" t="s">
        <v>0</v>
      </c>
      <c r="F13" s="10" t="s">
        <v>26</v>
      </c>
    </row>
    <row r="14" spans="1:6" x14ac:dyDescent="0.3">
      <c r="A14" s="9" t="s">
        <v>17</v>
      </c>
      <c r="B14" s="11">
        <v>2017</v>
      </c>
      <c r="C14" s="12">
        <v>150000</v>
      </c>
      <c r="D14" s="12"/>
      <c r="E14" s="11" t="s">
        <v>0</v>
      </c>
      <c r="F14" s="10" t="s">
        <v>27</v>
      </c>
    </row>
    <row r="15" spans="1:6" x14ac:dyDescent="0.3">
      <c r="A15" s="9" t="s">
        <v>17</v>
      </c>
      <c r="B15" s="11">
        <v>2018</v>
      </c>
      <c r="C15" s="13">
        <v>150000</v>
      </c>
      <c r="D15" s="13">
        <v>150000</v>
      </c>
      <c r="E15" s="11" t="s">
        <v>0</v>
      </c>
      <c r="F15" s="10" t="s">
        <v>27</v>
      </c>
    </row>
    <row r="16" spans="1:6" x14ac:dyDescent="0.3">
      <c r="A16" s="15" t="s">
        <v>17</v>
      </c>
      <c r="B16" s="16">
        <v>2018</v>
      </c>
      <c r="C16" s="13">
        <v>220000</v>
      </c>
      <c r="D16" s="13"/>
      <c r="E16" s="16"/>
      <c r="F16" s="17" t="s">
        <v>125</v>
      </c>
    </row>
    <row r="17" spans="1:6" x14ac:dyDescent="0.3">
      <c r="A17" s="9" t="s">
        <v>18</v>
      </c>
      <c r="B17" s="11">
        <v>2017</v>
      </c>
      <c r="C17" s="12">
        <f>80000*1.3</f>
        <v>104000</v>
      </c>
      <c r="D17" s="12"/>
      <c r="E17" s="11" t="s">
        <v>0</v>
      </c>
      <c r="F17" s="10" t="s">
        <v>4</v>
      </c>
    </row>
    <row r="18" spans="1:6" x14ac:dyDescent="0.3">
      <c r="A18" s="9" t="s">
        <v>18</v>
      </c>
      <c r="B18" s="11">
        <v>2017</v>
      </c>
      <c r="C18" s="12">
        <f>50000*1.3</f>
        <v>65000</v>
      </c>
      <c r="D18" s="12"/>
      <c r="E18" s="11" t="s">
        <v>0</v>
      </c>
      <c r="F18" s="10" t="s">
        <v>14</v>
      </c>
    </row>
    <row r="19" spans="1:6" x14ac:dyDescent="0.3">
      <c r="A19" s="9" t="s">
        <v>19</v>
      </c>
      <c r="B19" s="11" t="s">
        <v>5</v>
      </c>
      <c r="C19" s="12">
        <v>6235428.5714285718</v>
      </c>
      <c r="D19" s="12"/>
      <c r="E19" s="11" t="s">
        <v>0</v>
      </c>
      <c r="F19" s="10" t="s">
        <v>7</v>
      </c>
    </row>
    <row r="20" spans="1:6" x14ac:dyDescent="0.3">
      <c r="A20" s="9" t="s">
        <v>20</v>
      </c>
      <c r="B20" s="11" t="s">
        <v>8</v>
      </c>
      <c r="C20" s="12">
        <v>85000</v>
      </c>
      <c r="D20" s="12"/>
      <c r="E20" s="11" t="s">
        <v>0</v>
      </c>
      <c r="F20" s="10" t="s">
        <v>9</v>
      </c>
    </row>
    <row r="21" spans="1:6" x14ac:dyDescent="0.3">
      <c r="A21" s="9" t="s">
        <v>21</v>
      </c>
      <c r="B21" s="11">
        <v>2018</v>
      </c>
      <c r="C21" s="12">
        <v>347000</v>
      </c>
      <c r="D21" s="12"/>
      <c r="E21" s="11" t="s">
        <v>0</v>
      </c>
      <c r="F21" s="10" t="s">
        <v>37</v>
      </c>
    </row>
    <row r="22" spans="1:6" x14ac:dyDescent="0.3">
      <c r="A22" s="9" t="s">
        <v>21</v>
      </c>
      <c r="B22" s="11">
        <v>2018</v>
      </c>
      <c r="C22" s="12">
        <v>75000</v>
      </c>
      <c r="D22" s="12"/>
      <c r="E22" s="11" t="s">
        <v>0</v>
      </c>
      <c r="F22" s="10" t="s">
        <v>38</v>
      </c>
    </row>
    <row r="23" spans="1:6" x14ac:dyDescent="0.3">
      <c r="A23" s="9" t="s">
        <v>21</v>
      </c>
      <c r="B23" s="11">
        <v>2018</v>
      </c>
      <c r="C23" s="12">
        <v>2250000</v>
      </c>
      <c r="D23" s="12"/>
      <c r="E23" s="11" t="s">
        <v>0</v>
      </c>
      <c r="F23" s="10" t="s">
        <v>39</v>
      </c>
    </row>
    <row r="24" spans="1:6" x14ac:dyDescent="0.3">
      <c r="A24" s="9" t="s">
        <v>21</v>
      </c>
      <c r="B24" s="11">
        <v>2018</v>
      </c>
      <c r="C24" s="12">
        <v>108000</v>
      </c>
      <c r="D24" s="12"/>
      <c r="E24" s="11" t="s">
        <v>0</v>
      </c>
      <c r="F24" s="10" t="s">
        <v>40</v>
      </c>
    </row>
    <row r="25" spans="1:6" x14ac:dyDescent="0.3">
      <c r="A25" s="9" t="s">
        <v>22</v>
      </c>
      <c r="B25" s="11" t="s">
        <v>5</v>
      </c>
      <c r="C25" s="12">
        <f>646000*2</f>
        <v>1292000</v>
      </c>
      <c r="D25" s="12"/>
      <c r="E25" s="11" t="s">
        <v>0</v>
      </c>
      <c r="F25" s="10" t="s">
        <v>11</v>
      </c>
    </row>
    <row r="26" spans="1:6" x14ac:dyDescent="0.3">
      <c r="A26" s="9" t="s">
        <v>22</v>
      </c>
      <c r="B26" s="11" t="s">
        <v>5</v>
      </c>
      <c r="C26" s="12">
        <v>58009.26</v>
      </c>
      <c r="D26" s="12"/>
      <c r="E26" s="11" t="s">
        <v>0</v>
      </c>
      <c r="F26" s="10" t="s">
        <v>28</v>
      </c>
    </row>
    <row r="27" spans="1:6" x14ac:dyDescent="0.3">
      <c r="A27" s="9" t="s">
        <v>22</v>
      </c>
      <c r="B27" s="11" t="s">
        <v>5</v>
      </c>
      <c r="C27" s="12">
        <f>56000*2</f>
        <v>112000</v>
      </c>
      <c r="D27" s="12"/>
      <c r="E27" s="11" t="s">
        <v>0</v>
      </c>
      <c r="F27" s="10" t="s">
        <v>73</v>
      </c>
    </row>
    <row r="28" spans="1:6" x14ac:dyDescent="0.3">
      <c r="A28" s="9" t="s">
        <v>22</v>
      </c>
      <c r="B28" s="11" t="s">
        <v>5</v>
      </c>
      <c r="C28" s="12">
        <f>55000*2</f>
        <v>110000</v>
      </c>
      <c r="D28" s="12"/>
      <c r="E28" s="11" t="s">
        <v>0</v>
      </c>
      <c r="F28" s="10" t="s">
        <v>74</v>
      </c>
    </row>
    <row r="29" spans="1:6" x14ac:dyDescent="0.3">
      <c r="A29" s="9" t="s">
        <v>22</v>
      </c>
      <c r="B29" s="11" t="s">
        <v>5</v>
      </c>
      <c r="C29" s="12">
        <v>116800</v>
      </c>
      <c r="D29" s="12"/>
      <c r="E29" s="11" t="s">
        <v>0</v>
      </c>
      <c r="F29" s="10" t="s">
        <v>12</v>
      </c>
    </row>
    <row r="30" spans="1:6" x14ac:dyDescent="0.3">
      <c r="A30" s="9" t="s">
        <v>22</v>
      </c>
      <c r="B30" s="11" t="s">
        <v>5</v>
      </c>
      <c r="C30" s="12">
        <f>1888000*2</f>
        <v>3776000</v>
      </c>
      <c r="D30" s="12"/>
      <c r="E30" s="11" t="s">
        <v>0</v>
      </c>
      <c r="F30" s="10" t="s">
        <v>71</v>
      </c>
    </row>
    <row r="31" spans="1:6" x14ac:dyDescent="0.3">
      <c r="A31" s="9" t="s">
        <v>19</v>
      </c>
      <c r="B31" s="11">
        <v>2017</v>
      </c>
      <c r="C31" s="12">
        <v>150000</v>
      </c>
      <c r="D31" s="12"/>
      <c r="E31" s="11" t="s">
        <v>0</v>
      </c>
      <c r="F31" s="10" t="s">
        <v>10</v>
      </c>
    </row>
    <row r="32" spans="1:6" x14ac:dyDescent="0.3">
      <c r="A32" s="9" t="s">
        <v>19</v>
      </c>
      <c r="B32" s="11">
        <v>2018</v>
      </c>
      <c r="C32" s="12">
        <v>150000</v>
      </c>
      <c r="D32" s="12"/>
      <c r="E32" s="11" t="s">
        <v>0</v>
      </c>
      <c r="F32" s="10" t="s">
        <v>10</v>
      </c>
    </row>
    <row r="33" spans="1:6" x14ac:dyDescent="0.3">
      <c r="A33" s="9" t="s">
        <v>19</v>
      </c>
      <c r="B33" s="11">
        <v>2017</v>
      </c>
      <c r="C33" s="12">
        <v>71516</v>
      </c>
      <c r="D33" s="12"/>
      <c r="E33" s="11" t="s">
        <v>0</v>
      </c>
      <c r="F33" s="10" t="s">
        <v>75</v>
      </c>
    </row>
    <row r="34" spans="1:6" x14ac:dyDescent="0.3">
      <c r="A34" s="9" t="s">
        <v>19</v>
      </c>
      <c r="B34" s="11">
        <v>2018</v>
      </c>
      <c r="C34" s="12">
        <v>71516</v>
      </c>
      <c r="D34" s="12"/>
      <c r="E34" s="11" t="s">
        <v>0</v>
      </c>
      <c r="F34" s="10" t="s">
        <v>75</v>
      </c>
    </row>
    <row r="35" spans="1:6" x14ac:dyDescent="0.3">
      <c r="A35" s="9" t="s">
        <v>19</v>
      </c>
      <c r="B35" s="11">
        <v>2017</v>
      </c>
      <c r="C35" s="12">
        <v>1500000</v>
      </c>
      <c r="D35" s="12"/>
      <c r="E35" s="11" t="s">
        <v>0</v>
      </c>
      <c r="F35" s="10" t="s">
        <v>76</v>
      </c>
    </row>
    <row r="36" spans="1:6" x14ac:dyDescent="0.3">
      <c r="A36" s="9" t="s">
        <v>19</v>
      </c>
      <c r="B36" s="11">
        <v>2018</v>
      </c>
      <c r="C36" s="12">
        <v>1500000</v>
      </c>
      <c r="D36" s="12"/>
      <c r="E36" s="11" t="s">
        <v>0</v>
      </c>
      <c r="F36" s="10" t="s">
        <v>76</v>
      </c>
    </row>
    <row r="37" spans="1:6" x14ac:dyDescent="0.3">
      <c r="A37" s="9" t="s">
        <v>23</v>
      </c>
      <c r="B37" s="11">
        <v>2017</v>
      </c>
      <c r="C37" s="12">
        <v>60000</v>
      </c>
      <c r="D37" s="12"/>
      <c r="E37" s="11" t="s">
        <v>0</v>
      </c>
      <c r="F37" s="10" t="s">
        <v>77</v>
      </c>
    </row>
    <row r="38" spans="1:6" x14ac:dyDescent="0.3">
      <c r="A38" s="9" t="s">
        <v>23</v>
      </c>
      <c r="B38" s="11" t="s">
        <v>13</v>
      </c>
      <c r="C38" s="12">
        <v>100000</v>
      </c>
      <c r="D38" s="12"/>
      <c r="E38" s="11" t="s">
        <v>0</v>
      </c>
      <c r="F38" s="10" t="s">
        <v>29</v>
      </c>
    </row>
    <row r="39" spans="1:6" x14ac:dyDescent="0.3">
      <c r="A39" s="9" t="s">
        <v>23</v>
      </c>
      <c r="B39" s="11" t="s">
        <v>13</v>
      </c>
      <c r="C39" s="12">
        <v>300000</v>
      </c>
      <c r="D39" s="12"/>
      <c r="E39" s="11" t="s">
        <v>0</v>
      </c>
      <c r="F39" s="10" t="s">
        <v>30</v>
      </c>
    </row>
    <row r="40" spans="1:6" x14ac:dyDescent="0.3">
      <c r="A40" s="9" t="s">
        <v>23</v>
      </c>
      <c r="B40" s="11" t="s">
        <v>13</v>
      </c>
      <c r="C40" s="12">
        <v>150000</v>
      </c>
      <c r="D40" s="12"/>
      <c r="E40" s="11" t="s">
        <v>0</v>
      </c>
      <c r="F40" s="10" t="s">
        <v>31</v>
      </c>
    </row>
    <row r="41" spans="1:6" x14ac:dyDescent="0.3">
      <c r="A41" s="9" t="s">
        <v>23</v>
      </c>
      <c r="B41" s="11" t="s">
        <v>13</v>
      </c>
      <c r="C41" s="12">
        <v>120000</v>
      </c>
      <c r="D41" s="12"/>
      <c r="E41" s="11" t="s">
        <v>0</v>
      </c>
      <c r="F41" s="10" t="s">
        <v>78</v>
      </c>
    </row>
    <row r="42" spans="1:6" x14ac:dyDescent="0.3">
      <c r="A42" s="9" t="s">
        <v>23</v>
      </c>
      <c r="B42" s="11" t="s">
        <v>13</v>
      </c>
      <c r="C42" s="12">
        <v>120000</v>
      </c>
      <c r="D42" s="12"/>
      <c r="E42" s="11" t="s">
        <v>0</v>
      </c>
      <c r="F42" s="10" t="s">
        <v>79</v>
      </c>
    </row>
    <row r="43" spans="1:6" x14ac:dyDescent="0.3">
      <c r="A43" s="9" t="s">
        <v>23</v>
      </c>
      <c r="B43" s="11">
        <v>2017</v>
      </c>
      <c r="C43" s="12">
        <v>144000</v>
      </c>
      <c r="D43" s="12"/>
      <c r="E43" s="11" t="s">
        <v>0</v>
      </c>
      <c r="F43" s="10" t="s">
        <v>32</v>
      </c>
    </row>
    <row r="44" spans="1:6" x14ac:dyDescent="0.3">
      <c r="A44" s="9" t="s">
        <v>23</v>
      </c>
      <c r="B44" s="11">
        <v>2017</v>
      </c>
      <c r="C44" s="12">
        <v>144000</v>
      </c>
      <c r="D44" s="12"/>
      <c r="E44" s="11" t="s">
        <v>0</v>
      </c>
      <c r="F44" s="10" t="s">
        <v>33</v>
      </c>
    </row>
    <row r="45" spans="1:6" x14ac:dyDescent="0.3">
      <c r="A45" s="9" t="s">
        <v>23</v>
      </c>
      <c r="B45" s="11">
        <v>2017</v>
      </c>
      <c r="C45" s="12">
        <v>162000</v>
      </c>
      <c r="D45" s="12"/>
      <c r="E45" s="11" t="s">
        <v>0</v>
      </c>
      <c r="F45" s="10" t="s">
        <v>34</v>
      </c>
    </row>
    <row r="46" spans="1:6" x14ac:dyDescent="0.3">
      <c r="A46" s="9" t="s">
        <v>23</v>
      </c>
      <c r="B46" s="11">
        <v>2018</v>
      </c>
      <c r="C46" s="12">
        <v>144000</v>
      </c>
      <c r="D46" s="12"/>
      <c r="E46" s="11" t="s">
        <v>0</v>
      </c>
      <c r="F46" s="10" t="s">
        <v>32</v>
      </c>
    </row>
    <row r="47" spans="1:6" x14ac:dyDescent="0.3">
      <c r="A47" s="9" t="s">
        <v>23</v>
      </c>
      <c r="B47" s="11">
        <v>2018</v>
      </c>
      <c r="C47" s="12">
        <v>144000</v>
      </c>
      <c r="D47" s="12"/>
      <c r="E47" s="11" t="s">
        <v>0</v>
      </c>
      <c r="F47" s="10" t="s">
        <v>33</v>
      </c>
    </row>
    <row r="48" spans="1:6" x14ac:dyDescent="0.3">
      <c r="A48" s="9" t="s">
        <v>23</v>
      </c>
      <c r="B48" s="11">
        <v>2018</v>
      </c>
      <c r="C48" s="12">
        <v>162000</v>
      </c>
      <c r="D48" s="12"/>
      <c r="E48" s="11" t="s">
        <v>0</v>
      </c>
      <c r="F48" s="10" t="s">
        <v>34</v>
      </c>
    </row>
    <row r="49" spans="1:6" x14ac:dyDescent="0.3">
      <c r="A49" s="9" t="s">
        <v>23</v>
      </c>
      <c r="B49" s="11">
        <v>2017</v>
      </c>
      <c r="C49" s="12">
        <v>400000</v>
      </c>
      <c r="D49" s="12"/>
      <c r="E49" s="11" t="s">
        <v>0</v>
      </c>
      <c r="F49" s="10" t="s">
        <v>35</v>
      </c>
    </row>
    <row r="50" spans="1:6" x14ac:dyDescent="0.3">
      <c r="A50" s="9" t="s">
        <v>23</v>
      </c>
      <c r="B50" s="11">
        <v>2018</v>
      </c>
      <c r="C50" s="12">
        <v>1100000</v>
      </c>
      <c r="D50" s="12"/>
      <c r="E50" s="11" t="s">
        <v>0</v>
      </c>
      <c r="F50" s="10" t="s">
        <v>35</v>
      </c>
    </row>
    <row r="51" spans="1:6" x14ac:dyDescent="0.3">
      <c r="A51" s="9" t="s">
        <v>43</v>
      </c>
      <c r="B51" s="11">
        <v>2017</v>
      </c>
      <c r="C51" s="12">
        <f>(15200+23040+38240+8640+29280)/2</f>
        <v>57200</v>
      </c>
      <c r="D51" s="12"/>
      <c r="E51" s="11" t="s">
        <v>0</v>
      </c>
      <c r="F51" s="10" t="s">
        <v>91</v>
      </c>
    </row>
    <row r="52" spans="1:6" x14ac:dyDescent="0.3">
      <c r="A52" s="9" t="s">
        <v>23</v>
      </c>
      <c r="B52" s="11">
        <v>2017</v>
      </c>
      <c r="C52" s="12">
        <f>(56160+77920)/2</f>
        <v>67040</v>
      </c>
      <c r="D52" s="12"/>
      <c r="E52" s="11" t="s">
        <v>0</v>
      </c>
      <c r="F52" s="10" t="s">
        <v>80</v>
      </c>
    </row>
    <row r="53" spans="1:6" x14ac:dyDescent="0.3">
      <c r="A53" s="9" t="s">
        <v>44</v>
      </c>
      <c r="B53" s="11">
        <v>2017</v>
      </c>
      <c r="C53" s="12">
        <f>(42400+26080+43200)/2</f>
        <v>55840</v>
      </c>
      <c r="D53" s="12"/>
      <c r="E53" s="11" t="s">
        <v>0</v>
      </c>
      <c r="F53" s="10" t="s">
        <v>81</v>
      </c>
    </row>
    <row r="54" spans="1:6" x14ac:dyDescent="0.3">
      <c r="A54" s="9" t="s">
        <v>42</v>
      </c>
      <c r="B54" s="11">
        <v>2017</v>
      </c>
      <c r="C54" s="12">
        <f>(36160+23840+23840)/2</f>
        <v>41920</v>
      </c>
      <c r="D54" s="12"/>
      <c r="E54" s="11" t="s">
        <v>0</v>
      </c>
      <c r="F54" s="10" t="s">
        <v>82</v>
      </c>
    </row>
    <row r="55" spans="1:6" x14ac:dyDescent="0.3">
      <c r="A55" s="9" t="s">
        <v>43</v>
      </c>
      <c r="B55" s="11">
        <v>2018</v>
      </c>
      <c r="C55" s="12">
        <f>(15200+23040+38240+8640+29280)/2</f>
        <v>57200</v>
      </c>
      <c r="D55" s="12"/>
      <c r="E55" s="11" t="s">
        <v>0</v>
      </c>
      <c r="F55" s="10" t="s">
        <v>91</v>
      </c>
    </row>
    <row r="56" spans="1:6" x14ac:dyDescent="0.3">
      <c r="A56" s="9" t="s">
        <v>23</v>
      </c>
      <c r="B56" s="11">
        <v>2018</v>
      </c>
      <c r="C56" s="12">
        <f>(56160+77920)/2</f>
        <v>67040</v>
      </c>
      <c r="D56" s="12"/>
      <c r="E56" s="11" t="s">
        <v>0</v>
      </c>
      <c r="F56" s="10" t="s">
        <v>80</v>
      </c>
    </row>
    <row r="57" spans="1:6" x14ac:dyDescent="0.3">
      <c r="A57" s="9" t="s">
        <v>44</v>
      </c>
      <c r="B57" s="11">
        <v>2018</v>
      </c>
      <c r="C57" s="12">
        <f>(42400+26080+43200)/2</f>
        <v>55840</v>
      </c>
      <c r="D57" s="12"/>
      <c r="E57" s="11" t="s">
        <v>0</v>
      </c>
      <c r="F57" s="10" t="s">
        <v>81</v>
      </c>
    </row>
    <row r="58" spans="1:6" x14ac:dyDescent="0.3">
      <c r="A58" s="9" t="s">
        <v>42</v>
      </c>
      <c r="B58" s="11">
        <v>2018</v>
      </c>
      <c r="C58" s="12">
        <f>(36160+23840+23840)/2</f>
        <v>41920</v>
      </c>
      <c r="D58" s="12"/>
      <c r="E58" s="11" t="s">
        <v>0</v>
      </c>
      <c r="F58" s="10" t="s">
        <v>83</v>
      </c>
    </row>
    <row r="59" spans="1:6" x14ac:dyDescent="0.3">
      <c r="A59" s="9" t="s">
        <v>43</v>
      </c>
      <c r="B59" s="11">
        <v>2017</v>
      </c>
      <c r="C59" s="12">
        <v>234000</v>
      </c>
      <c r="D59" s="12"/>
      <c r="E59" s="11" t="s">
        <v>0</v>
      </c>
      <c r="F59" s="10" t="s">
        <v>84</v>
      </c>
    </row>
    <row r="60" spans="1:6" x14ac:dyDescent="0.3">
      <c r="A60" s="9" t="s">
        <v>23</v>
      </c>
      <c r="B60" s="11">
        <v>2017</v>
      </c>
      <c r="C60" s="12">
        <v>182000</v>
      </c>
      <c r="D60" s="12"/>
      <c r="E60" s="11" t="s">
        <v>0</v>
      </c>
      <c r="F60" s="10" t="s">
        <v>85</v>
      </c>
    </row>
    <row r="61" spans="1:6" x14ac:dyDescent="0.3">
      <c r="A61" s="9" t="s">
        <v>44</v>
      </c>
      <c r="B61" s="11">
        <v>2017</v>
      </c>
      <c r="C61" s="12">
        <v>507000</v>
      </c>
      <c r="D61" s="12"/>
      <c r="E61" s="11" t="s">
        <v>0</v>
      </c>
      <c r="F61" s="10" t="s">
        <v>86</v>
      </c>
    </row>
    <row r="62" spans="1:6" x14ac:dyDescent="0.3">
      <c r="A62" s="9" t="s">
        <v>42</v>
      </c>
      <c r="B62" s="11">
        <v>2017</v>
      </c>
      <c r="C62" s="12">
        <v>146250</v>
      </c>
      <c r="D62" s="12"/>
      <c r="E62" s="11" t="s">
        <v>0</v>
      </c>
      <c r="F62" s="10" t="s">
        <v>88</v>
      </c>
    </row>
    <row r="63" spans="1:6" x14ac:dyDescent="0.3">
      <c r="A63" s="9" t="s">
        <v>43</v>
      </c>
      <c r="B63" s="11">
        <v>2018</v>
      </c>
      <c r="C63" s="12">
        <v>234000</v>
      </c>
      <c r="D63" s="12"/>
      <c r="E63" s="11" t="s">
        <v>0</v>
      </c>
      <c r="F63" s="10" t="s">
        <v>89</v>
      </c>
    </row>
    <row r="64" spans="1:6" x14ac:dyDescent="0.3">
      <c r="A64" s="9" t="s">
        <v>23</v>
      </c>
      <c r="B64" s="11">
        <v>2018</v>
      </c>
      <c r="C64" s="12">
        <v>182000</v>
      </c>
      <c r="D64" s="12"/>
      <c r="E64" s="11" t="s">
        <v>0</v>
      </c>
      <c r="F64" s="10" t="s">
        <v>90</v>
      </c>
    </row>
    <row r="65" spans="1:6" x14ac:dyDescent="0.3">
      <c r="A65" s="9" t="s">
        <v>44</v>
      </c>
      <c r="B65" s="11">
        <v>2018</v>
      </c>
      <c r="C65" s="12">
        <v>507000</v>
      </c>
      <c r="D65" s="12"/>
      <c r="E65" s="11" t="s">
        <v>0</v>
      </c>
      <c r="F65" s="10" t="s">
        <v>86</v>
      </c>
    </row>
    <row r="66" spans="1:6" x14ac:dyDescent="0.3">
      <c r="A66" s="9" t="s">
        <v>42</v>
      </c>
      <c r="B66" s="11">
        <v>2018</v>
      </c>
      <c r="C66" s="12">
        <v>146250</v>
      </c>
      <c r="D66" s="12"/>
      <c r="E66" s="11" t="s">
        <v>0</v>
      </c>
      <c r="F66" s="10" t="s">
        <v>87</v>
      </c>
    </row>
    <row r="67" spans="1:6" x14ac:dyDescent="0.3">
      <c r="A67" s="9" t="s">
        <v>43</v>
      </c>
      <c r="B67" s="11">
        <v>2017</v>
      </c>
      <c r="C67" s="12">
        <v>100000</v>
      </c>
      <c r="D67" s="12"/>
      <c r="E67" s="11" t="s">
        <v>0</v>
      </c>
      <c r="F67" s="10" t="s">
        <v>92</v>
      </c>
    </row>
    <row r="68" spans="1:6" x14ac:dyDescent="0.3">
      <c r="A68" s="9" t="s">
        <v>23</v>
      </c>
      <c r="B68" s="11">
        <v>2017</v>
      </c>
      <c r="C68" s="12">
        <v>100000</v>
      </c>
      <c r="D68" s="12"/>
      <c r="E68" s="11" t="s">
        <v>0</v>
      </c>
      <c r="F68" s="10" t="s">
        <v>93</v>
      </c>
    </row>
    <row r="69" spans="1:6" x14ac:dyDescent="0.3">
      <c r="A69" s="9" t="s">
        <v>44</v>
      </c>
      <c r="B69" s="11">
        <v>2017</v>
      </c>
      <c r="C69" s="12">
        <v>110000</v>
      </c>
      <c r="D69" s="12"/>
      <c r="E69" s="11" t="s">
        <v>0</v>
      </c>
      <c r="F69" s="10" t="s">
        <v>94</v>
      </c>
    </row>
    <row r="70" spans="1:6" x14ac:dyDescent="0.3">
      <c r="A70" s="9" t="s">
        <v>42</v>
      </c>
      <c r="B70" s="11">
        <v>2017</v>
      </c>
      <c r="C70" s="12">
        <v>100000</v>
      </c>
      <c r="D70" s="12"/>
      <c r="E70" s="11" t="s">
        <v>0</v>
      </c>
      <c r="F70" s="10" t="s">
        <v>95</v>
      </c>
    </row>
    <row r="71" spans="1:6" x14ac:dyDescent="0.3">
      <c r="A71" s="9" t="s">
        <v>43</v>
      </c>
      <c r="B71" s="11">
        <v>2018</v>
      </c>
      <c r="C71" s="12">
        <v>100000</v>
      </c>
      <c r="D71" s="12"/>
      <c r="E71" s="11" t="s">
        <v>0</v>
      </c>
      <c r="F71" s="10" t="s">
        <v>92</v>
      </c>
    </row>
    <row r="72" spans="1:6" x14ac:dyDescent="0.3">
      <c r="A72" s="9" t="s">
        <v>23</v>
      </c>
      <c r="B72" s="11">
        <v>2018</v>
      </c>
      <c r="C72" s="12">
        <v>100000</v>
      </c>
      <c r="D72" s="12"/>
      <c r="E72" s="11" t="s">
        <v>0</v>
      </c>
      <c r="F72" s="10" t="s">
        <v>93</v>
      </c>
    </row>
    <row r="73" spans="1:6" x14ac:dyDescent="0.3">
      <c r="A73" s="9" t="s">
        <v>44</v>
      </c>
      <c r="B73" s="11">
        <v>2018</v>
      </c>
      <c r="C73" s="12">
        <v>110000</v>
      </c>
      <c r="D73" s="12"/>
      <c r="E73" s="11" t="s">
        <v>0</v>
      </c>
      <c r="F73" s="10" t="s">
        <v>94</v>
      </c>
    </row>
    <row r="74" spans="1:6" x14ac:dyDescent="0.3">
      <c r="A74" s="9" t="s">
        <v>42</v>
      </c>
      <c r="B74" s="11">
        <v>2018</v>
      </c>
      <c r="C74" s="12">
        <v>100000</v>
      </c>
      <c r="D74" s="12"/>
      <c r="E74" s="11" t="s">
        <v>0</v>
      </c>
      <c r="F74" s="10" t="s">
        <v>95</v>
      </c>
    </row>
    <row r="75" spans="1:6" x14ac:dyDescent="0.3">
      <c r="A75" s="9" t="s">
        <v>44</v>
      </c>
      <c r="B75" s="11">
        <v>2017</v>
      </c>
      <c r="C75" s="12">
        <v>200000</v>
      </c>
      <c r="D75" s="12"/>
      <c r="E75" s="11" t="s">
        <v>0</v>
      </c>
      <c r="F75" s="10" t="s">
        <v>96</v>
      </c>
    </row>
    <row r="76" spans="1:6" x14ac:dyDescent="0.3">
      <c r="A76" s="9" t="s">
        <v>23</v>
      </c>
      <c r="B76" s="11">
        <v>2017</v>
      </c>
      <c r="C76" s="12">
        <v>2750000</v>
      </c>
      <c r="D76" s="12"/>
      <c r="E76" s="11" t="s">
        <v>0</v>
      </c>
      <c r="F76" s="10" t="s">
        <v>97</v>
      </c>
    </row>
    <row r="77" spans="1:6" x14ac:dyDescent="0.3">
      <c r="A77" s="9" t="s">
        <v>44</v>
      </c>
      <c r="B77" s="11">
        <v>2018</v>
      </c>
      <c r="C77" s="12">
        <v>200000</v>
      </c>
      <c r="D77" s="12"/>
      <c r="E77" s="11" t="s">
        <v>0</v>
      </c>
      <c r="F77" s="10" t="s">
        <v>96</v>
      </c>
    </row>
    <row r="78" spans="1:6" x14ac:dyDescent="0.3">
      <c r="A78" s="9" t="s">
        <v>23</v>
      </c>
      <c r="B78" s="11">
        <v>2018</v>
      </c>
      <c r="C78" s="12">
        <v>2750000</v>
      </c>
      <c r="D78" s="12"/>
      <c r="E78" s="11" t="s">
        <v>0</v>
      </c>
      <c r="F78" s="10" t="s">
        <v>97</v>
      </c>
    </row>
    <row r="79" spans="1:6" x14ac:dyDescent="0.3">
      <c r="A79" s="9" t="s">
        <v>44</v>
      </c>
      <c r="B79" s="11">
        <v>2017</v>
      </c>
      <c r="C79" s="12">
        <v>500000</v>
      </c>
      <c r="D79" s="12"/>
      <c r="E79" s="11" t="s">
        <v>0</v>
      </c>
      <c r="F79" s="10" t="s">
        <v>98</v>
      </c>
    </row>
    <row r="80" spans="1:6" x14ac:dyDescent="0.3">
      <c r="A80" s="9" t="s">
        <v>23</v>
      </c>
      <c r="B80" s="11">
        <v>2017</v>
      </c>
      <c r="C80" s="12">
        <v>700000</v>
      </c>
      <c r="D80" s="12"/>
      <c r="E80" s="11" t="s">
        <v>0</v>
      </c>
      <c r="F80" s="10" t="s">
        <v>99</v>
      </c>
    </row>
    <row r="81" spans="1:6" x14ac:dyDescent="0.3">
      <c r="A81" s="9" t="s">
        <v>44</v>
      </c>
      <c r="B81" s="11">
        <v>2018</v>
      </c>
      <c r="C81" s="12">
        <v>500000</v>
      </c>
      <c r="D81" s="12"/>
      <c r="E81" s="11" t="s">
        <v>0</v>
      </c>
      <c r="F81" s="10" t="s">
        <v>100</v>
      </c>
    </row>
    <row r="82" spans="1:6" x14ac:dyDescent="0.3">
      <c r="A82" s="9" t="s">
        <v>23</v>
      </c>
      <c r="B82" s="11">
        <v>2018</v>
      </c>
      <c r="C82" s="12">
        <v>700000</v>
      </c>
      <c r="D82" s="12"/>
      <c r="E82" s="11" t="s">
        <v>0</v>
      </c>
      <c r="F82" s="10" t="s">
        <v>99</v>
      </c>
    </row>
    <row r="83" spans="1:6" x14ac:dyDescent="0.3">
      <c r="A83" s="9" t="s">
        <v>44</v>
      </c>
      <c r="B83" s="11">
        <v>2018</v>
      </c>
      <c r="C83" s="12">
        <v>100000</v>
      </c>
      <c r="D83" s="12"/>
      <c r="E83" s="11" t="s">
        <v>0</v>
      </c>
      <c r="F83" s="10" t="s">
        <v>111</v>
      </c>
    </row>
    <row r="84" spans="1:6" x14ac:dyDescent="0.3">
      <c r="A84" s="9" t="s">
        <v>23</v>
      </c>
      <c r="B84" s="11">
        <v>2018</v>
      </c>
      <c r="C84" s="12">
        <v>45000</v>
      </c>
      <c r="D84" s="12"/>
      <c r="E84" s="11" t="s">
        <v>0</v>
      </c>
      <c r="F84" s="10" t="s">
        <v>101</v>
      </c>
    </row>
    <row r="85" spans="1:6" x14ac:dyDescent="0.3">
      <c r="A85" s="9" t="s">
        <v>43</v>
      </c>
      <c r="B85" s="11">
        <v>2018</v>
      </c>
      <c r="C85" s="12">
        <v>152500</v>
      </c>
      <c r="D85" s="12"/>
      <c r="E85" s="11" t="s">
        <v>0</v>
      </c>
      <c r="F85" s="10" t="s">
        <v>102</v>
      </c>
    </row>
    <row r="86" spans="1:6" x14ac:dyDescent="0.3">
      <c r="A86" s="9" t="s">
        <v>42</v>
      </c>
      <c r="B86" s="11">
        <v>2018</v>
      </c>
      <c r="C86" s="12">
        <v>65000</v>
      </c>
      <c r="D86" s="12"/>
      <c r="E86" s="11" t="s">
        <v>0</v>
      </c>
      <c r="F86" s="10" t="s">
        <v>103</v>
      </c>
    </row>
    <row r="87" spans="1:6" x14ac:dyDescent="0.3">
      <c r="A87" s="9" t="s">
        <v>43</v>
      </c>
      <c r="B87" s="11">
        <v>2018</v>
      </c>
      <c r="C87" s="12">
        <v>213000</v>
      </c>
      <c r="D87" s="12"/>
      <c r="E87" s="11" t="s">
        <v>0</v>
      </c>
      <c r="F87" s="10" t="s">
        <v>104</v>
      </c>
    </row>
    <row r="88" spans="1:6" x14ac:dyDescent="0.3">
      <c r="A88" s="9" t="s">
        <v>23</v>
      </c>
      <c r="B88" s="11">
        <v>2018</v>
      </c>
      <c r="C88" s="12">
        <v>114000</v>
      </c>
      <c r="D88" s="12"/>
      <c r="E88" s="11" t="s">
        <v>0</v>
      </c>
      <c r="F88" s="10" t="s">
        <v>105</v>
      </c>
    </row>
    <row r="89" spans="1:6" x14ac:dyDescent="0.3">
      <c r="A89" s="9" t="s">
        <v>44</v>
      </c>
      <c r="B89" s="11">
        <v>2018</v>
      </c>
      <c r="C89" s="12">
        <v>195000</v>
      </c>
      <c r="D89" s="12"/>
      <c r="E89" s="11" t="s">
        <v>0</v>
      </c>
      <c r="F89" s="10" t="s">
        <v>106</v>
      </c>
    </row>
    <row r="90" spans="1:6" x14ac:dyDescent="0.3">
      <c r="A90" s="9" t="s">
        <v>42</v>
      </c>
      <c r="B90" s="11">
        <v>2018</v>
      </c>
      <c r="C90" s="12">
        <v>240000</v>
      </c>
      <c r="D90" s="12"/>
      <c r="E90" s="11" t="s">
        <v>0</v>
      </c>
      <c r="F90" s="10" t="s">
        <v>107</v>
      </c>
    </row>
    <row r="91" spans="1:6" x14ac:dyDescent="0.3">
      <c r="A91" s="9" t="s">
        <v>43</v>
      </c>
      <c r="B91" s="11">
        <v>2018</v>
      </c>
      <c r="C91" s="12">
        <v>60000</v>
      </c>
      <c r="D91" s="12"/>
      <c r="E91" s="11" t="s">
        <v>0</v>
      </c>
      <c r="F91" s="10" t="s">
        <v>108</v>
      </c>
    </row>
    <row r="92" spans="1:6" x14ac:dyDescent="0.3">
      <c r="A92" s="9" t="s">
        <v>23</v>
      </c>
      <c r="B92" s="11">
        <v>2018</v>
      </c>
      <c r="C92" s="12">
        <v>120000</v>
      </c>
      <c r="D92" s="12"/>
      <c r="E92" s="11" t="s">
        <v>0</v>
      </c>
      <c r="F92" s="10" t="s">
        <v>77</v>
      </c>
    </row>
    <row r="93" spans="1:6" x14ac:dyDescent="0.3">
      <c r="A93" s="9" t="s">
        <v>44</v>
      </c>
      <c r="B93" s="11">
        <v>2018</v>
      </c>
      <c r="C93" s="12">
        <v>50000</v>
      </c>
      <c r="D93" s="12"/>
      <c r="E93" s="11" t="s">
        <v>0</v>
      </c>
      <c r="F93" s="10" t="s">
        <v>109</v>
      </c>
    </row>
    <row r="94" spans="1:6" x14ac:dyDescent="0.3">
      <c r="A94" s="9" t="s">
        <v>42</v>
      </c>
      <c r="B94" s="11">
        <v>2018</v>
      </c>
      <c r="C94" s="12">
        <v>130000</v>
      </c>
      <c r="D94" s="12"/>
      <c r="E94" s="11" t="s">
        <v>0</v>
      </c>
      <c r="F94" s="10" t="s">
        <v>110</v>
      </c>
    </row>
    <row r="95" spans="1:6" x14ac:dyDescent="0.3">
      <c r="A95" s="9" t="s">
        <v>43</v>
      </c>
      <c r="B95" s="11">
        <v>2017</v>
      </c>
      <c r="C95" s="12">
        <f>8000 * 120</f>
        <v>960000</v>
      </c>
      <c r="D95" s="12"/>
      <c r="E95" s="11" t="s">
        <v>0</v>
      </c>
      <c r="F95" s="10" t="s">
        <v>113</v>
      </c>
    </row>
    <row r="96" spans="1:6" x14ac:dyDescent="0.3">
      <c r="A96" s="9" t="s">
        <v>23</v>
      </c>
      <c r="B96" s="11">
        <v>2017</v>
      </c>
      <c r="C96" s="12">
        <f>6000*120</f>
        <v>720000</v>
      </c>
      <c r="D96" s="12"/>
      <c r="E96" s="11" t="s">
        <v>0</v>
      </c>
      <c r="F96" s="10" t="s">
        <v>114</v>
      </c>
    </row>
    <row r="97" spans="1:6" x14ac:dyDescent="0.3">
      <c r="A97" s="9" t="s">
        <v>44</v>
      </c>
      <c r="B97" s="11">
        <v>2017</v>
      </c>
      <c r="C97" s="12">
        <f>2000*120</f>
        <v>240000</v>
      </c>
      <c r="D97" s="12"/>
      <c r="E97" s="11" t="s">
        <v>0</v>
      </c>
      <c r="F97" s="10" t="s">
        <v>115</v>
      </c>
    </row>
    <row r="98" spans="1:6" x14ac:dyDescent="0.3">
      <c r="A98" s="9" t="s">
        <v>42</v>
      </c>
      <c r="B98" s="11">
        <v>2017</v>
      </c>
      <c r="C98" s="12">
        <f>4200*120</f>
        <v>504000</v>
      </c>
      <c r="D98" s="12"/>
      <c r="E98" s="11" t="s">
        <v>0</v>
      </c>
      <c r="F98" s="10" t="s">
        <v>116</v>
      </c>
    </row>
    <row r="99" spans="1:6" x14ac:dyDescent="0.3">
      <c r="A99" s="9" t="s">
        <v>43</v>
      </c>
      <c r="B99" s="11">
        <v>2018</v>
      </c>
      <c r="C99" s="12">
        <f>8000 * 120</f>
        <v>960000</v>
      </c>
      <c r="D99" s="12"/>
      <c r="E99" s="11" t="s">
        <v>0</v>
      </c>
      <c r="F99" s="10" t="s">
        <v>113</v>
      </c>
    </row>
    <row r="100" spans="1:6" x14ac:dyDescent="0.3">
      <c r="A100" s="9" t="s">
        <v>23</v>
      </c>
      <c r="B100" s="11">
        <v>2018</v>
      </c>
      <c r="C100" s="12">
        <f>6000*120</f>
        <v>720000</v>
      </c>
      <c r="D100" s="12"/>
      <c r="E100" s="11" t="s">
        <v>0</v>
      </c>
      <c r="F100" s="10" t="s">
        <v>114</v>
      </c>
    </row>
    <row r="101" spans="1:6" x14ac:dyDescent="0.3">
      <c r="A101" s="9" t="s">
        <v>44</v>
      </c>
      <c r="B101" s="11">
        <v>2018</v>
      </c>
      <c r="C101" s="12">
        <f>2000*120</f>
        <v>240000</v>
      </c>
      <c r="D101" s="12"/>
      <c r="E101" s="11" t="s">
        <v>0</v>
      </c>
      <c r="F101" s="10" t="s">
        <v>117</v>
      </c>
    </row>
    <row r="102" spans="1:6" x14ac:dyDescent="0.3">
      <c r="A102" s="9" t="s">
        <v>42</v>
      </c>
      <c r="B102" s="11">
        <v>2018</v>
      </c>
      <c r="C102" s="12">
        <f>4200*120</f>
        <v>504000</v>
      </c>
      <c r="D102" s="12"/>
      <c r="E102" s="11" t="s">
        <v>0</v>
      </c>
      <c r="F102" s="10" t="s">
        <v>118</v>
      </c>
    </row>
    <row r="103" spans="1:6" x14ac:dyDescent="0.3">
      <c r="A103" s="9" t="s">
        <v>43</v>
      </c>
      <c r="B103" s="11">
        <v>2017</v>
      </c>
      <c r="C103" s="12">
        <f>(131840+88200)/2</f>
        <v>110020</v>
      </c>
      <c r="D103" s="12"/>
      <c r="E103" s="11" t="s">
        <v>0</v>
      </c>
      <c r="F103" s="10" t="s">
        <v>119</v>
      </c>
    </row>
    <row r="104" spans="1:6" x14ac:dyDescent="0.3">
      <c r="A104" s="9" t="s">
        <v>23</v>
      </c>
      <c r="B104" s="11">
        <v>2017</v>
      </c>
      <c r="C104" s="12">
        <f>302760/2</f>
        <v>151380</v>
      </c>
      <c r="D104" s="12"/>
      <c r="E104" s="11" t="s">
        <v>0</v>
      </c>
      <c r="F104" s="10" t="s">
        <v>120</v>
      </c>
    </row>
    <row r="105" spans="1:6" x14ac:dyDescent="0.3">
      <c r="A105" s="9" t="s">
        <v>44</v>
      </c>
      <c r="B105" s="11">
        <v>2017</v>
      </c>
      <c r="C105" s="12">
        <f>295760/2</f>
        <v>147880</v>
      </c>
      <c r="D105" s="12"/>
      <c r="E105" s="11" t="s">
        <v>0</v>
      </c>
      <c r="F105" s="10" t="s">
        <v>121</v>
      </c>
    </row>
    <row r="106" spans="1:6" x14ac:dyDescent="0.3">
      <c r="A106" s="9" t="s">
        <v>42</v>
      </c>
      <c r="B106" s="11">
        <v>2017</v>
      </c>
      <c r="C106" s="12">
        <f>284860/2</f>
        <v>142430</v>
      </c>
      <c r="D106" s="12"/>
      <c r="E106" s="11" t="s">
        <v>0</v>
      </c>
      <c r="F106" s="10" t="s">
        <v>122</v>
      </c>
    </row>
    <row r="107" spans="1:6" x14ac:dyDescent="0.3">
      <c r="A107" s="9" t="s">
        <v>43</v>
      </c>
      <c r="B107" s="11">
        <v>2018</v>
      </c>
      <c r="C107" s="12">
        <f>(131840+88200)/2</f>
        <v>110020</v>
      </c>
      <c r="D107" s="12"/>
      <c r="E107" s="11" t="s">
        <v>0</v>
      </c>
      <c r="F107" s="10" t="s">
        <v>123</v>
      </c>
    </row>
    <row r="108" spans="1:6" x14ac:dyDescent="0.3">
      <c r="A108" s="9" t="s">
        <v>23</v>
      </c>
      <c r="B108" s="11">
        <v>2018</v>
      </c>
      <c r="C108" s="12">
        <f>302760/2</f>
        <v>151380</v>
      </c>
      <c r="D108" s="12"/>
      <c r="E108" s="11" t="s">
        <v>0</v>
      </c>
      <c r="F108" s="10" t="s">
        <v>120</v>
      </c>
    </row>
    <row r="109" spans="1:6" x14ac:dyDescent="0.3">
      <c r="A109" s="9" t="s">
        <v>44</v>
      </c>
      <c r="B109" s="11">
        <v>2018</v>
      </c>
      <c r="C109" s="12">
        <f>295760/2</f>
        <v>147880</v>
      </c>
      <c r="D109" s="12"/>
      <c r="E109" s="11" t="s">
        <v>0</v>
      </c>
      <c r="F109" s="10" t="s">
        <v>121</v>
      </c>
    </row>
    <row r="110" spans="1:6" x14ac:dyDescent="0.3">
      <c r="A110" s="9" t="s">
        <v>42</v>
      </c>
      <c r="B110" s="11">
        <v>2018</v>
      </c>
      <c r="C110" s="12">
        <f>284860/2</f>
        <v>142430</v>
      </c>
      <c r="D110" s="12"/>
      <c r="E110" s="11" t="s">
        <v>0</v>
      </c>
      <c r="F110" s="10" t="s">
        <v>122</v>
      </c>
    </row>
    <row r="111" spans="1:6" x14ac:dyDescent="0.3">
      <c r="A111" s="9" t="s">
        <v>58</v>
      </c>
      <c r="B111" s="11" t="s">
        <v>13</v>
      </c>
      <c r="C111" s="12">
        <v>380970</v>
      </c>
      <c r="D111" s="12"/>
      <c r="E111" s="11" t="s">
        <v>0</v>
      </c>
      <c r="F111" s="10" t="s">
        <v>45</v>
      </c>
    </row>
    <row r="112" spans="1:6" x14ac:dyDescent="0.3">
      <c r="A112" s="9" t="s">
        <v>58</v>
      </c>
      <c r="B112" s="11" t="s">
        <v>13</v>
      </c>
      <c r="C112" s="12">
        <v>440000</v>
      </c>
      <c r="D112" s="12"/>
      <c r="E112" s="11" t="s">
        <v>0</v>
      </c>
      <c r="F112" s="10" t="s">
        <v>46</v>
      </c>
    </row>
    <row r="113" spans="1:6" x14ac:dyDescent="0.3">
      <c r="A113" s="9" t="s">
        <v>58</v>
      </c>
      <c r="B113" s="11" t="s">
        <v>13</v>
      </c>
      <c r="C113" s="12">
        <v>104000</v>
      </c>
      <c r="D113" s="12"/>
      <c r="E113" s="11" t="s">
        <v>0</v>
      </c>
      <c r="F113" s="10" t="s">
        <v>47</v>
      </c>
    </row>
    <row r="114" spans="1:6" x14ac:dyDescent="0.3">
      <c r="A114" s="9" t="s">
        <v>43</v>
      </c>
      <c r="B114" s="11">
        <v>2017</v>
      </c>
      <c r="C114" s="12">
        <v>150000</v>
      </c>
      <c r="D114" s="12"/>
      <c r="E114" s="11" t="s">
        <v>0</v>
      </c>
      <c r="F114" s="10" t="s">
        <v>48</v>
      </c>
    </row>
    <row r="115" spans="1:6" x14ac:dyDescent="0.3">
      <c r="A115" s="9" t="s">
        <v>43</v>
      </c>
      <c r="B115" s="11">
        <v>2017</v>
      </c>
      <c r="C115" s="12">
        <v>300000</v>
      </c>
      <c r="D115" s="12"/>
      <c r="E115" s="11" t="s">
        <v>0</v>
      </c>
      <c r="F115" s="10" t="s">
        <v>49</v>
      </c>
    </row>
    <row r="116" spans="1:6" x14ac:dyDescent="0.3">
      <c r="A116" s="9" t="s">
        <v>43</v>
      </c>
      <c r="B116" s="11">
        <v>2017</v>
      </c>
      <c r="C116" s="12">
        <v>60000</v>
      </c>
      <c r="D116" s="12"/>
      <c r="E116" s="11" t="s">
        <v>0</v>
      </c>
      <c r="F116" s="10" t="s">
        <v>50</v>
      </c>
    </row>
    <row r="117" spans="1:6" x14ac:dyDescent="0.3">
      <c r="A117" s="9" t="s">
        <v>43</v>
      </c>
      <c r="B117" s="11">
        <v>2017</v>
      </c>
      <c r="C117" s="12">
        <v>70000</v>
      </c>
      <c r="D117" s="12"/>
      <c r="E117" s="11" t="s">
        <v>0</v>
      </c>
      <c r="F117" s="10" t="s">
        <v>72</v>
      </c>
    </row>
    <row r="118" spans="1:6" x14ac:dyDescent="0.3">
      <c r="A118" s="9" t="s">
        <v>43</v>
      </c>
      <c r="B118" s="11">
        <v>2017</v>
      </c>
      <c r="C118" s="12">
        <v>50000</v>
      </c>
      <c r="D118" s="12"/>
      <c r="E118" s="11" t="s">
        <v>0</v>
      </c>
      <c r="F118" s="10" t="s">
        <v>52</v>
      </c>
    </row>
    <row r="119" spans="1:6" x14ac:dyDescent="0.3">
      <c r="A119" s="9" t="s">
        <v>43</v>
      </c>
      <c r="B119" s="11">
        <v>2017</v>
      </c>
      <c r="C119" s="12">
        <v>45000</v>
      </c>
      <c r="D119" s="12"/>
      <c r="E119" s="11" t="s">
        <v>0</v>
      </c>
      <c r="F119" s="10" t="s">
        <v>54</v>
      </c>
    </row>
    <row r="120" spans="1:6" x14ac:dyDescent="0.3">
      <c r="A120" s="9" t="s">
        <v>43</v>
      </c>
      <c r="B120" s="11">
        <v>2017</v>
      </c>
      <c r="C120" s="12">
        <v>400000</v>
      </c>
      <c r="D120" s="12"/>
      <c r="E120" s="11" t="s">
        <v>0</v>
      </c>
      <c r="F120" s="10" t="s">
        <v>56</v>
      </c>
    </row>
    <row r="121" spans="1:6" x14ac:dyDescent="0.3">
      <c r="A121" s="9" t="s">
        <v>43</v>
      </c>
      <c r="B121" s="11">
        <v>2017</v>
      </c>
      <c r="C121" s="12">
        <v>80000</v>
      </c>
      <c r="D121" s="12"/>
      <c r="E121" s="11" t="s">
        <v>0</v>
      </c>
      <c r="F121" s="10" t="s">
        <v>55</v>
      </c>
    </row>
    <row r="122" spans="1:6" x14ac:dyDescent="0.3">
      <c r="A122" s="9" t="s">
        <v>43</v>
      </c>
      <c r="B122" s="11">
        <v>2018</v>
      </c>
      <c r="C122" s="12">
        <v>150000</v>
      </c>
      <c r="D122" s="12"/>
      <c r="E122" s="11" t="s">
        <v>0</v>
      </c>
      <c r="F122" s="10" t="s">
        <v>48</v>
      </c>
    </row>
    <row r="123" spans="1:6" x14ac:dyDescent="0.3">
      <c r="A123" s="9" t="s">
        <v>43</v>
      </c>
      <c r="B123" s="11">
        <v>2018</v>
      </c>
      <c r="C123" s="12">
        <v>300000</v>
      </c>
      <c r="D123" s="12"/>
      <c r="E123" s="11" t="s">
        <v>0</v>
      </c>
      <c r="F123" s="10" t="s">
        <v>49</v>
      </c>
    </row>
    <row r="124" spans="1:6" x14ac:dyDescent="0.3">
      <c r="A124" s="9" t="s">
        <v>43</v>
      </c>
      <c r="B124" s="11">
        <v>2018</v>
      </c>
      <c r="C124" s="12">
        <v>60000</v>
      </c>
      <c r="D124" s="12"/>
      <c r="E124" s="11" t="s">
        <v>0</v>
      </c>
      <c r="F124" s="10" t="s">
        <v>50</v>
      </c>
    </row>
    <row r="125" spans="1:6" x14ac:dyDescent="0.3">
      <c r="A125" s="9" t="s">
        <v>43</v>
      </c>
      <c r="B125" s="11">
        <v>2018</v>
      </c>
      <c r="C125" s="12">
        <v>70000</v>
      </c>
      <c r="D125" s="12"/>
      <c r="E125" s="11" t="s">
        <v>0</v>
      </c>
      <c r="F125" s="10" t="s">
        <v>51</v>
      </c>
    </row>
    <row r="126" spans="1:6" x14ac:dyDescent="0.3">
      <c r="A126" s="9" t="s">
        <v>43</v>
      </c>
      <c r="B126" s="11">
        <v>2018</v>
      </c>
      <c r="C126" s="12">
        <v>50000</v>
      </c>
      <c r="D126" s="12"/>
      <c r="E126" s="11" t="s">
        <v>0</v>
      </c>
      <c r="F126" s="10" t="s">
        <v>52</v>
      </c>
    </row>
    <row r="127" spans="1:6" x14ac:dyDescent="0.3">
      <c r="A127" s="9" t="s">
        <v>43</v>
      </c>
      <c r="B127" s="11">
        <v>2018</v>
      </c>
      <c r="C127" s="12">
        <v>70000</v>
      </c>
      <c r="D127" s="12"/>
      <c r="E127" s="11" t="s">
        <v>0</v>
      </c>
      <c r="F127" s="10" t="s">
        <v>53</v>
      </c>
    </row>
    <row r="128" spans="1:6" x14ac:dyDescent="0.3">
      <c r="A128" s="9" t="s">
        <v>43</v>
      </c>
      <c r="B128" s="11">
        <v>2018</v>
      </c>
      <c r="C128" s="12">
        <v>45000</v>
      </c>
      <c r="D128" s="12"/>
      <c r="E128" s="11" t="s">
        <v>0</v>
      </c>
      <c r="F128" s="10" t="s">
        <v>112</v>
      </c>
    </row>
    <row r="129" spans="1:6" x14ac:dyDescent="0.3">
      <c r="A129" s="9" t="s">
        <v>43</v>
      </c>
      <c r="B129" s="11">
        <v>2018</v>
      </c>
      <c r="C129" s="12">
        <v>400000</v>
      </c>
      <c r="D129" s="12"/>
      <c r="E129" s="11" t="s">
        <v>0</v>
      </c>
      <c r="F129" s="10" t="s">
        <v>56</v>
      </c>
    </row>
    <row r="130" spans="1:6" x14ac:dyDescent="0.3">
      <c r="A130" s="9" t="s">
        <v>43</v>
      </c>
      <c r="B130" s="11">
        <v>2018</v>
      </c>
      <c r="C130" s="12">
        <v>80000</v>
      </c>
      <c r="D130" s="12"/>
      <c r="E130" s="11" t="s">
        <v>0</v>
      </c>
      <c r="F130" s="10" t="s">
        <v>55</v>
      </c>
    </row>
    <row r="131" spans="1:6" x14ac:dyDescent="0.3">
      <c r="A131" s="9" t="s">
        <v>57</v>
      </c>
      <c r="B131" s="11" t="s">
        <v>5</v>
      </c>
      <c r="C131" s="12">
        <f>300000/3*2</f>
        <v>200000</v>
      </c>
      <c r="D131" s="12"/>
      <c r="E131" s="11" t="s">
        <v>0</v>
      </c>
      <c r="F131" s="10" t="s">
        <v>60</v>
      </c>
    </row>
    <row r="132" spans="1:6" x14ac:dyDescent="0.3">
      <c r="A132" s="9" t="s">
        <v>57</v>
      </c>
      <c r="B132" s="11" t="s">
        <v>5</v>
      </c>
      <c r="C132" s="12">
        <f>200000/3*2</f>
        <v>133333.33333333334</v>
      </c>
      <c r="D132" s="12"/>
      <c r="E132" s="11" t="s">
        <v>0</v>
      </c>
      <c r="F132" s="10" t="s">
        <v>61</v>
      </c>
    </row>
    <row r="133" spans="1:6" x14ac:dyDescent="0.3">
      <c r="A133" s="9" t="s">
        <v>57</v>
      </c>
      <c r="B133" s="11" t="s">
        <v>5</v>
      </c>
      <c r="C133" s="12">
        <f>50000/3*2</f>
        <v>33333.333333333336</v>
      </c>
      <c r="D133" s="12"/>
      <c r="E133" s="11" t="s">
        <v>0</v>
      </c>
      <c r="F133" s="10" t="s">
        <v>62</v>
      </c>
    </row>
    <row r="134" spans="1:6" x14ac:dyDescent="0.3">
      <c r="A134" s="9" t="s">
        <v>57</v>
      </c>
      <c r="B134" s="11" t="s">
        <v>5</v>
      </c>
      <c r="C134" s="12">
        <f>3000*2</f>
        <v>6000</v>
      </c>
      <c r="D134" s="12"/>
      <c r="E134" s="11" t="s">
        <v>0</v>
      </c>
      <c r="F134" s="10" t="s">
        <v>63</v>
      </c>
    </row>
    <row r="135" spans="1:6" x14ac:dyDescent="0.3">
      <c r="A135" s="9" t="s">
        <v>57</v>
      </c>
      <c r="B135" s="11" t="s">
        <v>5</v>
      </c>
      <c r="C135" s="12">
        <f>2000*2</f>
        <v>4000</v>
      </c>
      <c r="D135" s="12"/>
      <c r="E135" s="11" t="s">
        <v>0</v>
      </c>
      <c r="F135" s="10" t="s">
        <v>64</v>
      </c>
    </row>
    <row r="136" spans="1:6" x14ac:dyDescent="0.3">
      <c r="A136" s="9" t="s">
        <v>57</v>
      </c>
      <c r="B136" s="11">
        <v>2018</v>
      </c>
      <c r="C136" s="12">
        <f>250000/3</f>
        <v>83333.333333333328</v>
      </c>
      <c r="D136" s="12"/>
      <c r="E136" s="11" t="s">
        <v>0</v>
      </c>
      <c r="F136" s="10" t="s">
        <v>65</v>
      </c>
    </row>
    <row r="137" spans="1:6" x14ac:dyDescent="0.3">
      <c r="A137" s="9" t="s">
        <v>57</v>
      </c>
      <c r="B137" s="11">
        <v>2018</v>
      </c>
      <c r="C137" s="12">
        <f>150000/3</f>
        <v>50000</v>
      </c>
      <c r="D137" s="12"/>
      <c r="E137" s="11" t="s">
        <v>0</v>
      </c>
      <c r="F137" s="10" t="s">
        <v>66</v>
      </c>
    </row>
    <row r="138" spans="1:6" x14ac:dyDescent="0.3">
      <c r="A138" s="9" t="s">
        <v>57</v>
      </c>
      <c r="B138" s="11">
        <v>2018</v>
      </c>
      <c r="C138" s="12">
        <f>120000/3</f>
        <v>40000</v>
      </c>
      <c r="D138" s="12"/>
      <c r="E138" s="11" t="s">
        <v>0</v>
      </c>
      <c r="F138" s="10" t="s">
        <v>67</v>
      </c>
    </row>
    <row r="139" spans="1:6" x14ac:dyDescent="0.3">
      <c r="A139" s="9" t="s">
        <v>44</v>
      </c>
      <c r="B139" s="11">
        <v>2017</v>
      </c>
      <c r="C139" s="12">
        <v>400000</v>
      </c>
      <c r="D139" s="12"/>
      <c r="E139" s="11" t="s">
        <v>0</v>
      </c>
      <c r="F139" s="10" t="s">
        <v>56</v>
      </c>
    </row>
    <row r="140" spans="1:6" x14ac:dyDescent="0.3">
      <c r="A140" s="9" t="s">
        <v>42</v>
      </c>
      <c r="B140" s="11">
        <v>2017</v>
      </c>
      <c r="C140" s="12">
        <v>400000</v>
      </c>
      <c r="D140" s="12"/>
      <c r="E140" s="11" t="s">
        <v>0</v>
      </c>
      <c r="F140" s="10" t="s">
        <v>56</v>
      </c>
    </row>
    <row r="141" spans="1:6" x14ac:dyDescent="0.3">
      <c r="A141" s="9" t="s">
        <v>44</v>
      </c>
      <c r="B141" s="11">
        <v>2018</v>
      </c>
      <c r="C141" s="12">
        <v>400000</v>
      </c>
      <c r="D141" s="12"/>
      <c r="E141" s="11" t="s">
        <v>0</v>
      </c>
      <c r="F141" s="10" t="s">
        <v>56</v>
      </c>
    </row>
    <row r="142" spans="1:6" x14ac:dyDescent="0.3">
      <c r="A142" s="9" t="s">
        <v>42</v>
      </c>
      <c r="B142" s="11">
        <v>2018</v>
      </c>
      <c r="C142" s="12">
        <v>400000</v>
      </c>
      <c r="D142" s="12"/>
      <c r="E142" s="11" t="s">
        <v>0</v>
      </c>
      <c r="F142" s="10" t="s">
        <v>56</v>
      </c>
    </row>
    <row r="144" spans="1:6" x14ac:dyDescent="0.3">
      <c r="A144" s="4" t="s">
        <v>59</v>
      </c>
    </row>
  </sheetData>
  <autoFilter ref="A1:G14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Servizi forniture oltre 40K EUR</vt:lpstr>
      <vt:lpstr>'Servizi forniture oltre 40K EUR'!Area_stampa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Luigi Rizzo</cp:lastModifiedBy>
  <dcterms:created xsi:type="dcterms:W3CDTF">2016-09-30T12:50:50Z</dcterms:created>
  <dcterms:modified xsi:type="dcterms:W3CDTF">2017-12-05T13:31:28Z</dcterms:modified>
</cp:coreProperties>
</file>